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RJ" sheetId="1" r:id="rId1"/>
  </sheets>
  <definedNames/>
  <calcPr fullCalcOnLoad="1"/>
</workbook>
</file>

<file path=xl/sharedStrings.xml><?xml version="1.0" encoding="utf-8"?>
<sst xmlns="http://schemas.openxmlformats.org/spreadsheetml/2006/main" count="308" uniqueCount="161">
  <si>
    <t>MILHAS</t>
  </si>
  <si>
    <t>KM</t>
  </si>
  <si>
    <t>LOCAL DESTINO</t>
  </si>
  <si>
    <t>LOCALIZAÇÃO CARTA NÁUTICA / GPS</t>
  </si>
  <si>
    <t>PLANILHA DE DISTÂNCIAS NÁUTICAS</t>
  </si>
  <si>
    <t>MIN</t>
  </si>
  <si>
    <t>ARRAIAL DO CABO</t>
  </si>
  <si>
    <t>-22.992531, -41.987686</t>
  </si>
  <si>
    <t>-22.961871,-43.147731</t>
  </si>
  <si>
    <t>-22.951715,-43.116918</t>
  </si>
  <si>
    <t>-22.977478,-43.053832</t>
  </si>
  <si>
    <t>-22.983168,-43.067393</t>
  </si>
  <si>
    <t>-22.98775,-43.08825</t>
  </si>
  <si>
    <t>-23.025613,-43.191118</t>
  </si>
  <si>
    <t>-23.038271,-43.206911</t>
  </si>
  <si>
    <t>-23.025751,-43.203349</t>
  </si>
  <si>
    <t>-23.067966,-43.194509</t>
  </si>
  <si>
    <t>-23.073454,-43.199358</t>
  </si>
  <si>
    <t>-23.021703,-43.183372</t>
  </si>
  <si>
    <t>-23.029207,-43.192255</t>
  </si>
  <si>
    <t>-23.082535,-43.208585</t>
  </si>
  <si>
    <t>-23.012737,-42.918391</t>
  </si>
  <si>
    <t>LAGOA DE SAQUAREMA - ENTRADA</t>
  </si>
  <si>
    <t>-22.937251,-42.490311</t>
  </si>
  <si>
    <t>-23.063781,-43.145628</t>
  </si>
  <si>
    <t>-23.029938,-43.276477</t>
  </si>
  <si>
    <t>-23.037758,-43.30523</t>
  </si>
  <si>
    <t>ILHA DAS PALMAS (BARRA DE GUARATIBA)</t>
  </si>
  <si>
    <t>-23.063939,-43.511181</t>
  </si>
  <si>
    <t>ILHA RASA DE GUARATIBA</t>
  </si>
  <si>
    <t>-23.080284,-43.561606</t>
  </si>
  <si>
    <t>ILHA GRANDE</t>
  </si>
  <si>
    <t>-23.170664,-44.099121</t>
  </si>
  <si>
    <t>-23.140518,-44.167185</t>
  </si>
  <si>
    <t>-23.180803,-44.342966</t>
  </si>
  <si>
    <t>MANGARATIBA</t>
  </si>
  <si>
    <t>-22.986546,-44.045777</t>
  </si>
  <si>
    <t xml:space="preserve">ANGRA DOS REIS </t>
  </si>
  <si>
    <t>-23.017931,-44.315329</t>
  </si>
  <si>
    <t>ILHA DO CABO FRIO - ARRAIAL DO CABO</t>
  </si>
  <si>
    <t>-23.009517,-42.004766</t>
  </si>
  <si>
    <t>ILHA DOS PORCOS - ARRAIAL DO CABO</t>
  </si>
  <si>
    <t>-22.968588,-41.991892</t>
  </si>
  <si>
    <t>ILHA DOS PAPAGAIOS - CABO FRIO</t>
  </si>
  <si>
    <t>ILHA DO BREU - CABO FRIO</t>
  </si>
  <si>
    <t>-22.86198,-41.911082</t>
  </si>
  <si>
    <t>ILHA DA ÂNCORA - BÚZIOS</t>
  </si>
  <si>
    <t>-22.770681,-41.793323</t>
  </si>
  <si>
    <t>ILHA NAS ROCAS - BÚZIOS</t>
  </si>
  <si>
    <t>-22.730927,-41.874717</t>
  </si>
  <si>
    <t>Mar Aberto</t>
  </si>
  <si>
    <t>ILHA GRANDE - PROVETÁ</t>
  </si>
  <si>
    <t>ILHA GRANDE - VILA DO ABRAÃO</t>
  </si>
  <si>
    <t>ITAGUAÍ</t>
  </si>
  <si>
    <t>SÃO SEBASTIÃO</t>
  </si>
  <si>
    <t>SANTOS</t>
  </si>
  <si>
    <t>PARANAGUÁ</t>
  </si>
  <si>
    <t>SÃO FRANCISCO DO SUL</t>
  </si>
  <si>
    <t>ITAJAÍ</t>
  </si>
  <si>
    <t>FLORIANÓPOLIS</t>
  </si>
  <si>
    <t>TRAMANDAÍ</t>
  </si>
  <si>
    <t>RIO GRANDE</t>
  </si>
  <si>
    <t>PORTO ALEGRE</t>
  </si>
  <si>
    <t>ARROIO CHUÍ</t>
  </si>
  <si>
    <t>-22.56,-43.50</t>
  </si>
  <si>
    <t>-23.49,-45.24</t>
  </si>
  <si>
    <t>-23.58,-46.18</t>
  </si>
  <si>
    <t>-25.30,-48.30</t>
  </si>
  <si>
    <t>-26.14,-48.38</t>
  </si>
  <si>
    <t>-26.54,-48.40</t>
  </si>
  <si>
    <t>-30.01,-50.05</t>
  </si>
  <si>
    <t>-32.03,-52.05</t>
  </si>
  <si>
    <t>-30.02,-51.14</t>
  </si>
  <si>
    <t>PONTA DE GUARATIBA</t>
  </si>
  <si>
    <t>MACAÉ</t>
  </si>
  <si>
    <t>VITÓRIA</t>
  </si>
  <si>
    <t>ILHA DA TRINDADE</t>
  </si>
  <si>
    <t>TUBARÃO</t>
  </si>
  <si>
    <t>MADRE DE DEUS</t>
  </si>
  <si>
    <t>ARATU</t>
  </si>
  <si>
    <t>SALVADOR</t>
  </si>
  <si>
    <t>MACEIÓ</t>
  </si>
  <si>
    <t>RECIFE</t>
  </si>
  <si>
    <t>NATAL</t>
  </si>
  <si>
    <t>ILHA FERNANDO DE NORONHA</t>
  </si>
  <si>
    <t>ATOL DAS ROCAS</t>
  </si>
  <si>
    <t>ARQUIPELAGO DE SÃO PEDRO E SÃO PAULO</t>
  </si>
  <si>
    <t>-5.46,-35.12</t>
  </si>
  <si>
    <t>-8.03,-34.52</t>
  </si>
  <si>
    <t>-9.41,-35.44</t>
  </si>
  <si>
    <t>-12.58,-38.31</t>
  </si>
  <si>
    <t>-12.47,-38.30</t>
  </si>
  <si>
    <t>-12.45,-38.37</t>
  </si>
  <si>
    <t>-20.17,-40.15</t>
  </si>
  <si>
    <t>-20.19,-40.20</t>
  </si>
  <si>
    <t>-20.305,-29.194</t>
  </si>
  <si>
    <t>0.552,-29.206</t>
  </si>
  <si>
    <t>-3.514,-33.492</t>
  </si>
  <si>
    <t>-3.507,-32.253</t>
  </si>
  <si>
    <t>-22.23,-41.47</t>
  </si>
  <si>
    <t>ILHÉUS FAROL</t>
  </si>
  <si>
    <t>-14.4834,-39.0154</t>
  </si>
  <si>
    <t>ILHA COMANDATUBA</t>
  </si>
  <si>
    <t>PORTO SEGURO</t>
  </si>
  <si>
    <t>ARQUIPÉLAGO DOS ABROLHOS</t>
  </si>
  <si>
    <t>-17.578,-38.416</t>
  </si>
  <si>
    <t>-22.044714, -41.049600</t>
  </si>
  <si>
    <t>HS</t>
  </si>
  <si>
    <t>DIAS</t>
  </si>
  <si>
    <t>-23.031, -43.299</t>
  </si>
  <si>
    <t>-22.957, -43.105</t>
  </si>
  <si>
    <t>ILHA DO VEADO (PIRATININGA)</t>
  </si>
  <si>
    <t>ILHA DUAS IRMÃS (PIRATININGA)</t>
  </si>
  <si>
    <t>-22.902, -41.979</t>
  </si>
  <si>
    <t xml:space="preserve">CABO FRIO </t>
  </si>
  <si>
    <t>-22.893, -42.023</t>
  </si>
  <si>
    <t>LAGOA GUARAPINÉ - ENTRADA - MARICÁ</t>
  </si>
  <si>
    <t>-22.959, -42695</t>
  </si>
  <si>
    <t>LAGOA DE MARICA - DIVISA MAR E LAGOA</t>
  </si>
  <si>
    <t>-22.962, -42.809</t>
  </si>
  <si>
    <t>-22.886, -42.006</t>
  </si>
  <si>
    <t>-27.411, -48.423</t>
  </si>
  <si>
    <t>-33.751, -53.380</t>
  </si>
  <si>
    <t>-23.032,-43.299</t>
  </si>
  <si>
    <t>-23.076,-43.552</t>
  </si>
  <si>
    <t>PARATY - RJ</t>
  </si>
  <si>
    <t>-23.217, -44.708</t>
  </si>
  <si>
    <t>ILHA DO FRANCES - MACAÉ</t>
  </si>
  <si>
    <t>-22.420, -41.704</t>
  </si>
  <si>
    <t>-15.350, -38.983</t>
  </si>
  <si>
    <t>-16.452, -39.063</t>
  </si>
  <si>
    <t>ILHA DE SANTANA - MACAÉ</t>
  </si>
  <si>
    <t>-22.420, -41.703</t>
  </si>
  <si>
    <t>-22.772, -41.794</t>
  </si>
  <si>
    <t>ILHA ÂNCORA - BÚZIOS</t>
  </si>
  <si>
    <t xml:space="preserve"> </t>
  </si>
  <si>
    <t>LAGOA DE ARARUAMA - ENTR. DO CANAL</t>
  </si>
  <si>
    <t>CLASS.</t>
  </si>
  <si>
    <t>ILHA DO PAI (CAMBOINHAS)</t>
  </si>
  <si>
    <t>ILHA DA MÃE (CAMBOINHAS)</t>
  </si>
  <si>
    <t>ILHA COTUNDUBA (ENTRADA DA BAÍA)</t>
  </si>
  <si>
    <t>LAGE DA CAGARRA (IPANEMA)</t>
  </si>
  <si>
    <t>ILHA CAGARRA (IPANEMA)</t>
  </si>
  <si>
    <t>ILHA FILHOTE - CAGARRAS (IPANEMA)</t>
  </si>
  <si>
    <t>ILHA COMPRIDA - CAGARRAS (IPANEMA)</t>
  </si>
  <si>
    <t>ILHA DA MENINA (CAMBOINHA)</t>
  </si>
  <si>
    <t>ILHA RASA (IPANEMA)</t>
  </si>
  <si>
    <t>ILHA DAS PALMAS - CAGARRAS (IPANEMA)</t>
  </si>
  <si>
    <t>ILHA REDONDA (IPANEMA)</t>
  </si>
  <si>
    <t>ILHA FILHOTE - REDONDA (IPANEMA)</t>
  </si>
  <si>
    <t>LAGE DA REDONDA (IPANEMA)</t>
  </si>
  <si>
    <t>ILHA DO MEIO (SÃO CONRADO)</t>
  </si>
  <si>
    <t>ILHA PONTUDA (BARRA)</t>
  </si>
  <si>
    <t>ILHAS TIJUCAS (BARRA)</t>
  </si>
  <si>
    <t>ILHA DA ALFAVACA (BARRA)</t>
  </si>
  <si>
    <t>ILHAS MARICAS (MARICÁ)</t>
  </si>
  <si>
    <t>-23.002881,-44.037681</t>
  </si>
  <si>
    <t>ILHA GUAÍBA (MANGARATIBA)</t>
  </si>
  <si>
    <t>FAROL DE SÃO TOMÉ (CAMPOS)</t>
  </si>
  <si>
    <r>
      <t>PREVISÃO CHEGADA MÉDIA DE            08</t>
    </r>
    <r>
      <rPr>
        <b/>
        <sz val="10"/>
        <color indexed="8"/>
        <rFont val="Times New Roman"/>
        <family val="1"/>
      </rPr>
      <t xml:space="preserve"> NÓS/H</t>
    </r>
  </si>
  <si>
    <r>
      <rPr>
        <b/>
        <sz val="16"/>
        <color indexed="17"/>
        <rFont val="Times New Roman"/>
        <family val="1"/>
      </rPr>
      <t>PONTO DE PARTIDA:</t>
    </r>
    <r>
      <rPr>
        <b/>
        <sz val="16"/>
        <color indexed="60"/>
        <rFont val="Times New Roman"/>
        <family val="1"/>
      </rPr>
      <t xml:space="preserve"> JURUJUBA IATE CLUBE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62"/>
        <rFont val="Times New Roman"/>
        <family val="1"/>
      </rPr>
      <t>S -22.928326  W -43.113482 Niterói/RJ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</si>
</sst>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00000"/>
    <numFmt numFmtId="174" formatCode="h:mm;@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[$-F400]h:mm:ss\ AM/PM"/>
    <numFmt numFmtId="180" formatCode="0.0"/>
    <numFmt numFmtId="181" formatCode="&quot;Ativar&quot;;&quot;Ativar&quot;;&quot;Desativar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6"/>
      <color indexed="17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8"/>
      <color indexed="8"/>
      <name val="Times New Roman"/>
      <family val="1"/>
    </font>
    <font>
      <b/>
      <sz val="24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2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 quotePrefix="1">
      <alignment horizontal="center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49" fontId="45" fillId="0" borderId="11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48" fillId="0" borderId="0" xfId="0" applyFont="1" applyAlignment="1">
      <alignment horizontal="left" vertical="center"/>
    </xf>
    <xf numFmtId="0" fontId="49" fillId="4" borderId="10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51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showGridLines="0" tabSelected="1" zoomScalePageLayoutView="0" workbookViewId="0" topLeftCell="A1">
      <selection activeCell="A13" sqref="A13"/>
    </sheetView>
  </sheetViews>
  <sheetFormatPr defaultColWidth="9.140625" defaultRowHeight="15"/>
  <cols>
    <col min="1" max="1" width="39.28125" style="0" customWidth="1"/>
    <col min="2" max="2" width="11.57421875" style="0" customWidth="1"/>
    <col min="3" max="3" width="23.421875" style="0" bestFit="1" customWidth="1"/>
    <col min="4" max="4" width="8.140625" style="0" bestFit="1" customWidth="1"/>
    <col min="5" max="5" width="8.421875" style="0" bestFit="1" customWidth="1"/>
    <col min="6" max="6" width="7.7109375" style="0" bestFit="1" customWidth="1"/>
    <col min="7" max="7" width="5.28125" style="0" customWidth="1"/>
    <col min="8" max="8" width="6.8515625" style="0" customWidth="1"/>
    <col min="9" max="9" width="3.28125" style="0" customWidth="1"/>
    <col min="10" max="10" width="5.57421875" style="0" customWidth="1"/>
    <col min="11" max="11" width="5.140625" style="0" customWidth="1"/>
  </cols>
  <sheetData>
    <row r="1" spans="1:10" ht="30">
      <c r="A1" s="33" t="s">
        <v>4</v>
      </c>
      <c r="B1" s="33"/>
      <c r="C1" s="34"/>
      <c r="D1" s="34"/>
      <c r="E1" s="34"/>
      <c r="F1" s="34"/>
      <c r="G1" s="34"/>
      <c r="H1" s="2"/>
      <c r="I1" s="2"/>
      <c r="J1" s="2"/>
    </row>
    <row r="2" spans="1:10" ht="12.75" customHeight="1">
      <c r="A2" s="4"/>
      <c r="B2" s="4"/>
      <c r="C2" s="4"/>
      <c r="D2" s="4"/>
      <c r="E2" s="4"/>
      <c r="F2" s="4"/>
      <c r="G2" s="4"/>
      <c r="H2" s="2"/>
      <c r="I2" s="2"/>
      <c r="J2" s="2"/>
    </row>
    <row r="3" spans="1:10" ht="20.25">
      <c r="A3" s="28" t="s">
        <v>160</v>
      </c>
      <c r="B3" s="3"/>
      <c r="C3" s="4"/>
      <c r="D3" s="4"/>
      <c r="E3" s="4"/>
      <c r="F3" s="4"/>
      <c r="G3" s="4"/>
      <c r="H3" s="2"/>
      <c r="I3" s="2"/>
      <c r="J3" s="2"/>
    </row>
    <row r="4" spans="1:10" ht="16.5" customHeight="1">
      <c r="A4" s="4"/>
      <c r="B4" s="4"/>
      <c r="C4" s="4"/>
      <c r="D4" s="4"/>
      <c r="E4" s="4"/>
      <c r="F4" s="4"/>
      <c r="G4" s="4"/>
      <c r="H4" s="2"/>
      <c r="I4" s="2"/>
      <c r="J4" s="2"/>
    </row>
    <row r="5" spans="1:11" ht="45.75" customHeight="1">
      <c r="A5" s="29" t="s">
        <v>2</v>
      </c>
      <c r="B5" s="30" t="s">
        <v>137</v>
      </c>
      <c r="C5" s="30" t="s">
        <v>3</v>
      </c>
      <c r="D5" s="29" t="s">
        <v>0</v>
      </c>
      <c r="E5" s="29" t="s">
        <v>1</v>
      </c>
      <c r="F5" s="31" t="s">
        <v>159</v>
      </c>
      <c r="G5" s="32"/>
      <c r="H5" s="35"/>
      <c r="I5" s="36"/>
      <c r="J5" s="35"/>
      <c r="K5" s="36"/>
    </row>
    <row r="6" spans="1:11" ht="17.25" customHeight="1">
      <c r="A6" s="8" t="s">
        <v>140</v>
      </c>
      <c r="B6" s="9" t="s">
        <v>50</v>
      </c>
      <c r="C6" s="18" t="s">
        <v>8</v>
      </c>
      <c r="D6" s="19">
        <v>3.66</v>
      </c>
      <c r="E6" s="20">
        <f aca="true" t="shared" si="0" ref="E6:E37">(D6*1852)/1000</f>
        <v>6.778320000000001</v>
      </c>
      <c r="F6" s="21">
        <f>(D6*60/8)</f>
        <v>27.450000000000003</v>
      </c>
      <c r="G6" s="25" t="s">
        <v>5</v>
      </c>
      <c r="H6" s="5"/>
      <c r="I6" s="6"/>
      <c r="J6" s="5"/>
      <c r="K6" s="6"/>
    </row>
    <row r="7" spans="1:11" ht="17.25" customHeight="1">
      <c r="A7" s="8" t="s">
        <v>112</v>
      </c>
      <c r="B7" s="9" t="s">
        <v>50</v>
      </c>
      <c r="C7" s="11" t="s">
        <v>9</v>
      </c>
      <c r="D7" s="19">
        <v>4</v>
      </c>
      <c r="E7" s="20">
        <f t="shared" si="0"/>
        <v>7.408</v>
      </c>
      <c r="F7" s="21">
        <f aca="true" t="shared" si="1" ref="F7:F70">(D7*60/8)</f>
        <v>30</v>
      </c>
      <c r="G7" s="25" t="s">
        <v>5</v>
      </c>
      <c r="H7" s="5"/>
      <c r="I7" s="6"/>
      <c r="J7" s="5"/>
      <c r="K7" s="6"/>
    </row>
    <row r="8" spans="1:12" ht="15.75">
      <c r="A8" s="8" t="s">
        <v>111</v>
      </c>
      <c r="B8" s="9" t="s">
        <v>50</v>
      </c>
      <c r="C8" s="12" t="s">
        <v>110</v>
      </c>
      <c r="D8" s="19">
        <v>5</v>
      </c>
      <c r="E8" s="20">
        <f t="shared" si="0"/>
        <v>9.26</v>
      </c>
      <c r="F8" s="21">
        <f t="shared" si="1"/>
        <v>37.5</v>
      </c>
      <c r="G8" s="25" t="s">
        <v>5</v>
      </c>
      <c r="H8" s="5"/>
      <c r="I8" s="6"/>
      <c r="J8" s="5"/>
      <c r="K8" s="6"/>
      <c r="L8" t="s">
        <v>135</v>
      </c>
    </row>
    <row r="9" spans="1:11" ht="15.75">
      <c r="A9" s="8" t="s">
        <v>138</v>
      </c>
      <c r="B9" s="9" t="s">
        <v>50</v>
      </c>
      <c r="C9" s="11" t="s">
        <v>12</v>
      </c>
      <c r="D9" s="19">
        <v>6.15</v>
      </c>
      <c r="E9" s="20">
        <f t="shared" si="0"/>
        <v>11.389800000000001</v>
      </c>
      <c r="F9" s="21">
        <f t="shared" si="1"/>
        <v>46.125</v>
      </c>
      <c r="G9" s="25" t="s">
        <v>5</v>
      </c>
      <c r="H9" s="5"/>
      <c r="I9" s="6"/>
      <c r="J9" s="5"/>
      <c r="K9" s="6"/>
    </row>
    <row r="10" spans="1:11" ht="15.75">
      <c r="A10" s="8" t="s">
        <v>139</v>
      </c>
      <c r="B10" s="9" t="s">
        <v>50</v>
      </c>
      <c r="C10" s="11" t="s">
        <v>11</v>
      </c>
      <c r="D10" s="19">
        <v>6.87</v>
      </c>
      <c r="E10" s="20">
        <f t="shared" si="0"/>
        <v>12.72324</v>
      </c>
      <c r="F10" s="21">
        <f t="shared" si="1"/>
        <v>51.525</v>
      </c>
      <c r="G10" s="25" t="s">
        <v>5</v>
      </c>
      <c r="H10" s="5"/>
      <c r="I10" s="6"/>
      <c r="J10" s="5"/>
      <c r="K10" s="6"/>
    </row>
    <row r="11" spans="1:11" ht="15.75">
      <c r="A11" s="8" t="s">
        <v>141</v>
      </c>
      <c r="B11" s="9" t="s">
        <v>50</v>
      </c>
      <c r="C11" s="11" t="s">
        <v>18</v>
      </c>
      <c r="D11" s="19">
        <v>7.74</v>
      </c>
      <c r="E11" s="20">
        <f t="shared" si="0"/>
        <v>14.33448</v>
      </c>
      <c r="F11" s="21">
        <f t="shared" si="1"/>
        <v>58.050000000000004</v>
      </c>
      <c r="G11" s="25" t="s">
        <v>5</v>
      </c>
      <c r="H11" s="5"/>
      <c r="I11" s="6"/>
      <c r="J11" s="5"/>
      <c r="K11" s="6"/>
    </row>
    <row r="12" spans="1:11" ht="15.75">
      <c r="A12" s="8" t="s">
        <v>142</v>
      </c>
      <c r="B12" s="9" t="s">
        <v>50</v>
      </c>
      <c r="C12" s="11" t="s">
        <v>13</v>
      </c>
      <c r="D12" s="19">
        <v>8.33</v>
      </c>
      <c r="E12" s="20">
        <f t="shared" si="0"/>
        <v>15.42716</v>
      </c>
      <c r="F12" s="22">
        <v>1.02</v>
      </c>
      <c r="G12" s="25" t="s">
        <v>107</v>
      </c>
      <c r="H12" s="5"/>
      <c r="I12" s="6"/>
      <c r="J12" s="5"/>
      <c r="K12" s="6"/>
    </row>
    <row r="13" spans="1:11" ht="15.75">
      <c r="A13" s="8" t="s">
        <v>145</v>
      </c>
      <c r="B13" s="9" t="s">
        <v>50</v>
      </c>
      <c r="C13" s="11" t="s">
        <v>10</v>
      </c>
      <c r="D13" s="19">
        <v>9</v>
      </c>
      <c r="E13" s="20">
        <f t="shared" si="0"/>
        <v>16.668</v>
      </c>
      <c r="F13" s="22">
        <v>1.08</v>
      </c>
      <c r="G13" s="25" t="s">
        <v>107</v>
      </c>
      <c r="H13" s="5"/>
      <c r="I13" s="6"/>
      <c r="J13" s="5"/>
      <c r="K13" s="6"/>
    </row>
    <row r="14" spans="1:11" ht="15.75">
      <c r="A14" s="8" t="s">
        <v>146</v>
      </c>
      <c r="B14" s="9" t="s">
        <v>50</v>
      </c>
      <c r="C14" s="11" t="s">
        <v>24</v>
      </c>
      <c r="D14" s="19">
        <v>9.68</v>
      </c>
      <c r="E14" s="20">
        <f t="shared" si="0"/>
        <v>17.92736</v>
      </c>
      <c r="F14" s="22">
        <v>1.13</v>
      </c>
      <c r="G14" s="25" t="s">
        <v>107</v>
      </c>
      <c r="H14" s="5"/>
      <c r="I14" s="6"/>
      <c r="J14" s="5"/>
      <c r="K14" s="6"/>
    </row>
    <row r="15" spans="1:11" ht="15.75">
      <c r="A15" s="8" t="s">
        <v>147</v>
      </c>
      <c r="B15" s="9" t="s">
        <v>50</v>
      </c>
      <c r="C15" s="11" t="s">
        <v>15</v>
      </c>
      <c r="D15" s="19">
        <v>10</v>
      </c>
      <c r="E15" s="20">
        <f t="shared" si="0"/>
        <v>18.52</v>
      </c>
      <c r="F15" s="22">
        <v>1.15</v>
      </c>
      <c r="G15" s="25" t="s">
        <v>107</v>
      </c>
      <c r="H15" s="5"/>
      <c r="I15" s="6"/>
      <c r="J15" s="5"/>
      <c r="K15" s="6"/>
    </row>
    <row r="16" spans="1:11" ht="15.75">
      <c r="A16" s="8" t="s">
        <v>143</v>
      </c>
      <c r="B16" s="9" t="s">
        <v>50</v>
      </c>
      <c r="C16" s="11" t="s">
        <v>19</v>
      </c>
      <c r="D16" s="19">
        <v>10</v>
      </c>
      <c r="E16" s="20">
        <f t="shared" si="0"/>
        <v>18.52</v>
      </c>
      <c r="F16" s="22">
        <v>1.15</v>
      </c>
      <c r="G16" s="25" t="s">
        <v>107</v>
      </c>
      <c r="H16" s="5"/>
      <c r="I16" s="6"/>
      <c r="J16" s="5"/>
      <c r="K16" s="6"/>
    </row>
    <row r="17" spans="1:11" ht="15.75">
      <c r="A17" s="8" t="s">
        <v>148</v>
      </c>
      <c r="B17" s="9" t="s">
        <v>50</v>
      </c>
      <c r="C17" s="11" t="s">
        <v>16</v>
      </c>
      <c r="D17" s="19">
        <v>10.75</v>
      </c>
      <c r="E17" s="20">
        <f t="shared" si="0"/>
        <v>19.909</v>
      </c>
      <c r="F17" s="22">
        <v>1.21</v>
      </c>
      <c r="G17" s="25" t="s">
        <v>107</v>
      </c>
      <c r="H17" s="5"/>
      <c r="I17" s="6"/>
      <c r="J17" s="5"/>
      <c r="K17" s="6"/>
    </row>
    <row r="18" spans="1:11" ht="15.75">
      <c r="A18" s="8" t="s">
        <v>144</v>
      </c>
      <c r="B18" s="9" t="s">
        <v>50</v>
      </c>
      <c r="C18" s="11" t="s">
        <v>14</v>
      </c>
      <c r="D18" s="19">
        <v>11</v>
      </c>
      <c r="E18" s="20">
        <f t="shared" si="0"/>
        <v>20.372</v>
      </c>
      <c r="F18" s="22">
        <v>1.23</v>
      </c>
      <c r="G18" s="25" t="s">
        <v>107</v>
      </c>
      <c r="H18" s="5"/>
      <c r="I18" s="6"/>
      <c r="J18" s="5"/>
      <c r="K18" s="6"/>
    </row>
    <row r="19" spans="1:11" ht="15.75">
      <c r="A19" s="8" t="s">
        <v>149</v>
      </c>
      <c r="B19" s="9" t="s">
        <v>50</v>
      </c>
      <c r="C19" s="11" t="s">
        <v>17</v>
      </c>
      <c r="D19" s="19">
        <v>13</v>
      </c>
      <c r="E19" s="20">
        <f t="shared" si="0"/>
        <v>24.076</v>
      </c>
      <c r="F19" s="22">
        <v>1.38</v>
      </c>
      <c r="G19" s="25" t="s">
        <v>107</v>
      </c>
      <c r="H19" s="5"/>
      <c r="I19" s="6"/>
      <c r="J19" s="5"/>
      <c r="K19" s="6"/>
    </row>
    <row r="20" spans="1:11" ht="15.75">
      <c r="A20" s="8" t="s">
        <v>150</v>
      </c>
      <c r="B20" s="9" t="s">
        <v>50</v>
      </c>
      <c r="C20" s="11" t="s">
        <v>20</v>
      </c>
      <c r="D20" s="19">
        <v>13</v>
      </c>
      <c r="E20" s="20">
        <f t="shared" si="0"/>
        <v>24.076</v>
      </c>
      <c r="F20" s="22">
        <v>1.38</v>
      </c>
      <c r="G20" s="25" t="s">
        <v>107</v>
      </c>
      <c r="H20" s="5"/>
      <c r="I20" s="6"/>
      <c r="J20" s="5"/>
      <c r="K20" s="6"/>
    </row>
    <row r="21" spans="1:11" ht="15.75">
      <c r="A21" s="8" t="s">
        <v>151</v>
      </c>
      <c r="B21" s="9" t="s">
        <v>50</v>
      </c>
      <c r="C21" s="11" t="s">
        <v>25</v>
      </c>
      <c r="D21" s="19">
        <v>15</v>
      </c>
      <c r="E21" s="20">
        <f t="shared" si="0"/>
        <v>27.78</v>
      </c>
      <c r="F21" s="22">
        <v>1.53</v>
      </c>
      <c r="G21" s="25" t="s">
        <v>107</v>
      </c>
      <c r="H21" s="5"/>
      <c r="I21" s="6"/>
      <c r="J21" s="5"/>
      <c r="K21" s="6"/>
    </row>
    <row r="22" spans="1:11" ht="15.75">
      <c r="A22" s="8" t="s">
        <v>152</v>
      </c>
      <c r="B22" s="9" t="s">
        <v>50</v>
      </c>
      <c r="C22" s="11" t="s">
        <v>26</v>
      </c>
      <c r="D22" s="19">
        <v>15</v>
      </c>
      <c r="E22" s="20">
        <f t="shared" si="0"/>
        <v>27.78</v>
      </c>
      <c r="F22" s="22">
        <v>1.53</v>
      </c>
      <c r="G22" s="25" t="s">
        <v>107</v>
      </c>
      <c r="H22" s="5"/>
      <c r="I22" s="6"/>
      <c r="J22" s="5"/>
      <c r="K22" s="6"/>
    </row>
    <row r="23" spans="1:11" ht="15.75">
      <c r="A23" s="10" t="s">
        <v>153</v>
      </c>
      <c r="B23" s="9" t="s">
        <v>50</v>
      </c>
      <c r="C23" s="13" t="s">
        <v>123</v>
      </c>
      <c r="D23" s="19">
        <v>15</v>
      </c>
      <c r="E23" s="20">
        <f t="shared" si="0"/>
        <v>27.78</v>
      </c>
      <c r="F23" s="22">
        <v>1.53</v>
      </c>
      <c r="G23" s="25" t="s">
        <v>107</v>
      </c>
      <c r="H23" s="5"/>
      <c r="I23" s="6"/>
      <c r="J23" s="5"/>
      <c r="K23" s="6"/>
    </row>
    <row r="24" spans="1:11" ht="15.75">
      <c r="A24" s="8" t="s">
        <v>154</v>
      </c>
      <c r="B24" s="9" t="s">
        <v>50</v>
      </c>
      <c r="C24" s="12" t="s">
        <v>109</v>
      </c>
      <c r="D24" s="19">
        <v>17</v>
      </c>
      <c r="E24" s="20">
        <f t="shared" si="0"/>
        <v>31.484</v>
      </c>
      <c r="F24" s="22">
        <v>2.08</v>
      </c>
      <c r="G24" s="25" t="s">
        <v>107</v>
      </c>
      <c r="H24" s="5"/>
      <c r="I24" s="6"/>
      <c r="J24" s="5"/>
      <c r="K24" s="6"/>
    </row>
    <row r="25" spans="1:11" ht="15.75">
      <c r="A25" s="10" t="s">
        <v>155</v>
      </c>
      <c r="B25" s="9" t="s">
        <v>50</v>
      </c>
      <c r="C25" s="11" t="s">
        <v>21</v>
      </c>
      <c r="D25" s="19">
        <v>17</v>
      </c>
      <c r="E25" s="20">
        <f t="shared" si="0"/>
        <v>31.484</v>
      </c>
      <c r="F25" s="22">
        <v>2.08</v>
      </c>
      <c r="G25" s="25" t="s">
        <v>107</v>
      </c>
      <c r="H25" s="5"/>
      <c r="I25" s="6"/>
      <c r="J25" s="5"/>
      <c r="K25" s="6"/>
    </row>
    <row r="26" spans="1:11" ht="15.75">
      <c r="A26" s="10" t="s">
        <v>118</v>
      </c>
      <c r="B26" s="9" t="s">
        <v>50</v>
      </c>
      <c r="C26" s="14" t="s">
        <v>119</v>
      </c>
      <c r="D26" s="19">
        <v>24</v>
      </c>
      <c r="E26" s="20">
        <f t="shared" si="0"/>
        <v>44.448</v>
      </c>
      <c r="F26" s="22">
        <v>3</v>
      </c>
      <c r="G26" s="25" t="s">
        <v>107</v>
      </c>
      <c r="H26" s="5"/>
      <c r="I26" s="6"/>
      <c r="J26" s="5"/>
      <c r="K26" s="6"/>
    </row>
    <row r="27" spans="1:11" ht="15.75">
      <c r="A27" s="10" t="s">
        <v>27</v>
      </c>
      <c r="B27" s="9" t="s">
        <v>50</v>
      </c>
      <c r="C27" s="11" t="s">
        <v>28</v>
      </c>
      <c r="D27" s="19">
        <v>30</v>
      </c>
      <c r="E27" s="20">
        <f t="shared" si="0"/>
        <v>55.56</v>
      </c>
      <c r="F27" s="22">
        <v>3.45</v>
      </c>
      <c r="G27" s="25" t="s">
        <v>107</v>
      </c>
      <c r="H27" s="5"/>
      <c r="I27" s="6"/>
      <c r="J27" s="5"/>
      <c r="K27" s="6"/>
    </row>
    <row r="28" spans="1:11" ht="15.75">
      <c r="A28" s="10" t="s">
        <v>29</v>
      </c>
      <c r="B28" s="9" t="s">
        <v>50</v>
      </c>
      <c r="C28" s="11" t="s">
        <v>30</v>
      </c>
      <c r="D28" s="19">
        <v>32</v>
      </c>
      <c r="E28" s="20">
        <f t="shared" si="0"/>
        <v>59.264</v>
      </c>
      <c r="F28" s="22">
        <v>4</v>
      </c>
      <c r="G28" s="25" t="s">
        <v>107</v>
      </c>
      <c r="H28" s="5"/>
      <c r="I28" s="6"/>
      <c r="J28" s="5"/>
      <c r="K28" s="6"/>
    </row>
    <row r="29" spans="1:11" ht="15.75">
      <c r="A29" s="10" t="s">
        <v>116</v>
      </c>
      <c r="B29" s="9" t="s">
        <v>50</v>
      </c>
      <c r="C29" s="14" t="s">
        <v>117</v>
      </c>
      <c r="D29" s="19">
        <v>32</v>
      </c>
      <c r="E29" s="20">
        <f t="shared" si="0"/>
        <v>59.264</v>
      </c>
      <c r="F29" s="22">
        <v>4</v>
      </c>
      <c r="G29" s="25" t="s">
        <v>107</v>
      </c>
      <c r="H29" s="5"/>
      <c r="I29" s="6"/>
      <c r="J29" s="5"/>
      <c r="K29" s="6"/>
    </row>
    <row r="30" spans="1:11" ht="15.75">
      <c r="A30" s="10" t="s">
        <v>73</v>
      </c>
      <c r="B30" s="9" t="s">
        <v>50</v>
      </c>
      <c r="C30" s="13" t="s">
        <v>124</v>
      </c>
      <c r="D30" s="19">
        <v>32</v>
      </c>
      <c r="E30" s="20">
        <f t="shared" si="0"/>
        <v>59.264</v>
      </c>
      <c r="F30" s="22">
        <v>4</v>
      </c>
      <c r="G30" s="25" t="s">
        <v>107</v>
      </c>
      <c r="H30" s="5"/>
      <c r="I30" s="6"/>
      <c r="J30" s="5"/>
      <c r="K30" s="6"/>
    </row>
    <row r="31" spans="1:11" ht="15.75">
      <c r="A31" s="10" t="s">
        <v>22</v>
      </c>
      <c r="B31" s="9" t="s">
        <v>50</v>
      </c>
      <c r="C31" s="11" t="s">
        <v>23</v>
      </c>
      <c r="D31" s="19">
        <v>45</v>
      </c>
      <c r="E31" s="20">
        <f t="shared" si="0"/>
        <v>83.34</v>
      </c>
      <c r="F31" s="22">
        <v>5.38</v>
      </c>
      <c r="G31" s="25" t="s">
        <v>107</v>
      </c>
      <c r="H31" s="5"/>
      <c r="I31" s="6"/>
      <c r="J31" s="5"/>
      <c r="K31" s="6"/>
    </row>
    <row r="32" spans="1:11" ht="15.75">
      <c r="A32" s="10" t="s">
        <v>31</v>
      </c>
      <c r="B32" s="9" t="s">
        <v>50</v>
      </c>
      <c r="C32" s="11" t="s">
        <v>32</v>
      </c>
      <c r="D32" s="19">
        <v>68</v>
      </c>
      <c r="E32" s="20">
        <f t="shared" si="0"/>
        <v>125.936</v>
      </c>
      <c r="F32" s="22">
        <v>8.3</v>
      </c>
      <c r="G32" s="25" t="s">
        <v>107</v>
      </c>
      <c r="H32" s="5"/>
      <c r="I32" s="6"/>
      <c r="J32" s="5"/>
      <c r="K32" s="6"/>
    </row>
    <row r="33" spans="1:11" ht="15.75">
      <c r="A33" s="10" t="s">
        <v>35</v>
      </c>
      <c r="B33" s="9" t="s">
        <v>50</v>
      </c>
      <c r="C33" s="11" t="s">
        <v>36</v>
      </c>
      <c r="D33" s="19">
        <v>70</v>
      </c>
      <c r="E33" s="20">
        <f t="shared" si="0"/>
        <v>129.64</v>
      </c>
      <c r="F33" s="21">
        <f t="shared" si="1"/>
        <v>525</v>
      </c>
      <c r="G33" s="25" t="s">
        <v>107</v>
      </c>
      <c r="H33" s="5"/>
      <c r="I33" s="6"/>
      <c r="J33" s="5"/>
      <c r="K33" s="6"/>
    </row>
    <row r="34" spans="1:11" ht="15.75">
      <c r="A34" s="10" t="s">
        <v>157</v>
      </c>
      <c r="B34" s="9" t="s">
        <v>50</v>
      </c>
      <c r="C34" s="13" t="s">
        <v>156</v>
      </c>
      <c r="D34" s="19">
        <v>72</v>
      </c>
      <c r="E34" s="20">
        <f t="shared" si="0"/>
        <v>133.344</v>
      </c>
      <c r="F34" s="21">
        <f t="shared" si="1"/>
        <v>540</v>
      </c>
      <c r="G34" s="25" t="s">
        <v>107</v>
      </c>
      <c r="H34" s="5"/>
      <c r="I34" s="6"/>
      <c r="J34" s="5"/>
      <c r="K34" s="6"/>
    </row>
    <row r="35" spans="1:11" ht="15.75">
      <c r="A35" s="10" t="s">
        <v>52</v>
      </c>
      <c r="B35" s="9" t="s">
        <v>50</v>
      </c>
      <c r="C35" s="11" t="s">
        <v>33</v>
      </c>
      <c r="D35" s="19">
        <v>73</v>
      </c>
      <c r="E35" s="20">
        <f t="shared" si="0"/>
        <v>135.196</v>
      </c>
      <c r="F35" s="21">
        <f t="shared" si="1"/>
        <v>547.5</v>
      </c>
      <c r="G35" s="25" t="s">
        <v>107</v>
      </c>
      <c r="H35" s="5"/>
      <c r="I35" s="6"/>
      <c r="J35" s="5"/>
      <c r="K35" s="6"/>
    </row>
    <row r="36" spans="1:11" ht="15.75">
      <c r="A36" s="10" t="s">
        <v>6</v>
      </c>
      <c r="B36" s="9" t="s">
        <v>50</v>
      </c>
      <c r="C36" s="11" t="s">
        <v>7</v>
      </c>
      <c r="D36" s="19">
        <v>74</v>
      </c>
      <c r="E36" s="20">
        <f t="shared" si="0"/>
        <v>137.048</v>
      </c>
      <c r="F36" s="21">
        <f t="shared" si="1"/>
        <v>555</v>
      </c>
      <c r="G36" s="25" t="s">
        <v>107</v>
      </c>
      <c r="H36" s="5"/>
      <c r="I36" s="6"/>
      <c r="J36" s="5"/>
      <c r="K36" s="6"/>
    </row>
    <row r="37" spans="1:11" ht="15.75">
      <c r="A37" s="10" t="s">
        <v>39</v>
      </c>
      <c r="B37" s="9" t="s">
        <v>50</v>
      </c>
      <c r="C37" s="11" t="s">
        <v>40</v>
      </c>
      <c r="D37" s="19">
        <v>77</v>
      </c>
      <c r="E37" s="20">
        <f t="shared" si="0"/>
        <v>142.604</v>
      </c>
      <c r="F37" s="21">
        <f t="shared" si="1"/>
        <v>577.5</v>
      </c>
      <c r="G37" s="25" t="s">
        <v>107</v>
      </c>
      <c r="H37" s="5"/>
      <c r="I37" s="6"/>
      <c r="J37" s="5"/>
      <c r="K37" s="6"/>
    </row>
    <row r="38" spans="1:11" ht="15.75">
      <c r="A38" s="10" t="s">
        <v>41</v>
      </c>
      <c r="B38" s="9" t="s">
        <v>50</v>
      </c>
      <c r="C38" s="11" t="s">
        <v>42</v>
      </c>
      <c r="D38" s="19">
        <v>85</v>
      </c>
      <c r="E38" s="20">
        <f aca="true" t="shared" si="2" ref="E38:E69">(D38*1852)/1000</f>
        <v>157.42</v>
      </c>
      <c r="F38" s="21">
        <f t="shared" si="1"/>
        <v>637.5</v>
      </c>
      <c r="G38" s="25" t="s">
        <v>107</v>
      </c>
      <c r="H38" s="5"/>
      <c r="I38" s="6"/>
      <c r="J38" s="5"/>
      <c r="K38" s="6"/>
    </row>
    <row r="39" spans="1:11" ht="15.75">
      <c r="A39" s="10" t="s">
        <v>114</v>
      </c>
      <c r="B39" s="9" t="s">
        <v>50</v>
      </c>
      <c r="C39" s="14" t="s">
        <v>115</v>
      </c>
      <c r="D39" s="19">
        <v>87</v>
      </c>
      <c r="E39" s="20">
        <f t="shared" si="2"/>
        <v>161.124</v>
      </c>
      <c r="F39" s="21">
        <f t="shared" si="1"/>
        <v>652.5</v>
      </c>
      <c r="G39" s="25" t="s">
        <v>107</v>
      </c>
      <c r="H39" s="5"/>
      <c r="I39" s="6"/>
      <c r="J39" s="5"/>
      <c r="K39" s="6"/>
    </row>
    <row r="40" spans="1:11" ht="15.75">
      <c r="A40" s="10" t="s">
        <v>51</v>
      </c>
      <c r="B40" s="9" t="s">
        <v>50</v>
      </c>
      <c r="C40" s="11" t="s">
        <v>34</v>
      </c>
      <c r="D40" s="19">
        <v>88</v>
      </c>
      <c r="E40" s="20">
        <f t="shared" si="2"/>
        <v>162.976</v>
      </c>
      <c r="F40" s="21">
        <f t="shared" si="1"/>
        <v>660</v>
      </c>
      <c r="G40" s="25" t="s">
        <v>107</v>
      </c>
      <c r="H40" s="5"/>
      <c r="I40" s="6"/>
      <c r="J40" s="5"/>
      <c r="K40" s="6"/>
    </row>
    <row r="41" spans="1:11" ht="15.75">
      <c r="A41" s="10" t="s">
        <v>136</v>
      </c>
      <c r="B41" s="9" t="s">
        <v>50</v>
      </c>
      <c r="C41" s="14" t="s">
        <v>120</v>
      </c>
      <c r="D41" s="19">
        <v>88</v>
      </c>
      <c r="E41" s="20">
        <f t="shared" si="2"/>
        <v>162.976</v>
      </c>
      <c r="F41" s="21">
        <f t="shared" si="1"/>
        <v>660</v>
      </c>
      <c r="G41" s="25" t="s">
        <v>107</v>
      </c>
      <c r="H41" s="5"/>
      <c r="I41" s="6"/>
      <c r="J41" s="5"/>
      <c r="K41" s="6"/>
    </row>
    <row r="42" spans="1:11" ht="15.75">
      <c r="A42" s="10" t="s">
        <v>43</v>
      </c>
      <c r="B42" s="9" t="s">
        <v>50</v>
      </c>
      <c r="C42" s="12" t="s">
        <v>113</v>
      </c>
      <c r="D42" s="19">
        <v>89</v>
      </c>
      <c r="E42" s="20">
        <f t="shared" si="2"/>
        <v>164.828</v>
      </c>
      <c r="F42" s="21">
        <f t="shared" si="1"/>
        <v>667.5</v>
      </c>
      <c r="G42" s="25" t="s">
        <v>107</v>
      </c>
      <c r="H42" s="5"/>
      <c r="I42" s="6"/>
      <c r="J42" s="5"/>
      <c r="K42" s="6"/>
    </row>
    <row r="43" spans="1:11" ht="15.75">
      <c r="A43" s="10" t="s">
        <v>53</v>
      </c>
      <c r="B43" s="9" t="s">
        <v>50</v>
      </c>
      <c r="C43" s="13" t="s">
        <v>64</v>
      </c>
      <c r="D43" s="19">
        <v>90</v>
      </c>
      <c r="E43" s="20">
        <f t="shared" si="2"/>
        <v>166.68</v>
      </c>
      <c r="F43" s="21">
        <f t="shared" si="1"/>
        <v>675</v>
      </c>
      <c r="G43" s="25" t="s">
        <v>107</v>
      </c>
      <c r="H43" s="5"/>
      <c r="I43" s="6"/>
      <c r="J43" s="5"/>
      <c r="K43" s="6"/>
    </row>
    <row r="44" spans="1:11" ht="15.75">
      <c r="A44" s="10" t="s">
        <v>44</v>
      </c>
      <c r="B44" s="9" t="s">
        <v>50</v>
      </c>
      <c r="C44" s="11" t="s">
        <v>45</v>
      </c>
      <c r="D44" s="19">
        <v>91</v>
      </c>
      <c r="E44" s="20">
        <f t="shared" si="2"/>
        <v>168.532</v>
      </c>
      <c r="F44" s="21">
        <f t="shared" si="1"/>
        <v>682.5</v>
      </c>
      <c r="G44" s="25" t="s">
        <v>107</v>
      </c>
      <c r="H44" s="5"/>
      <c r="I44" s="6"/>
      <c r="J44" s="5"/>
      <c r="K44" s="6"/>
    </row>
    <row r="45" spans="1:11" ht="15.75">
      <c r="A45" s="10" t="s">
        <v>48</v>
      </c>
      <c r="B45" s="9" t="s">
        <v>50</v>
      </c>
      <c r="C45" s="11" t="s">
        <v>49</v>
      </c>
      <c r="D45" s="19">
        <v>100</v>
      </c>
      <c r="E45" s="20">
        <f t="shared" si="2"/>
        <v>185.2</v>
      </c>
      <c r="F45" s="21">
        <f t="shared" si="1"/>
        <v>750</v>
      </c>
      <c r="G45" s="25" t="s">
        <v>107</v>
      </c>
      <c r="H45" s="5"/>
      <c r="I45" s="6"/>
      <c r="J45" s="5"/>
      <c r="K45" s="6"/>
    </row>
    <row r="46" spans="1:11" ht="15.75">
      <c r="A46" s="10" t="s">
        <v>134</v>
      </c>
      <c r="B46" s="9" t="s">
        <v>50</v>
      </c>
      <c r="C46" s="13" t="s">
        <v>133</v>
      </c>
      <c r="D46" s="19">
        <v>102</v>
      </c>
      <c r="E46" s="20">
        <f t="shared" si="2"/>
        <v>188.904</v>
      </c>
      <c r="F46" s="21">
        <f t="shared" si="1"/>
        <v>765</v>
      </c>
      <c r="G46" s="25" t="s">
        <v>107</v>
      </c>
      <c r="H46" s="5"/>
      <c r="I46" s="6"/>
      <c r="J46" s="5"/>
      <c r="K46" s="6"/>
    </row>
    <row r="47" spans="1:11" ht="15.75">
      <c r="A47" s="10" t="s">
        <v>46</v>
      </c>
      <c r="B47" s="9" t="s">
        <v>50</v>
      </c>
      <c r="C47" s="11" t="s">
        <v>47</v>
      </c>
      <c r="D47" s="19">
        <v>102</v>
      </c>
      <c r="E47" s="20">
        <f t="shared" si="2"/>
        <v>188.904</v>
      </c>
      <c r="F47" s="21">
        <f t="shared" si="1"/>
        <v>765</v>
      </c>
      <c r="G47" s="25" t="s">
        <v>107</v>
      </c>
      <c r="H47" s="5"/>
      <c r="I47" s="6"/>
      <c r="J47" s="5"/>
      <c r="K47" s="6"/>
    </row>
    <row r="48" spans="1:11" ht="15.75">
      <c r="A48" s="10" t="s">
        <v>37</v>
      </c>
      <c r="B48" s="9" t="s">
        <v>50</v>
      </c>
      <c r="C48" s="11" t="s">
        <v>38</v>
      </c>
      <c r="D48" s="19">
        <v>107</v>
      </c>
      <c r="E48" s="20">
        <f t="shared" si="2"/>
        <v>198.164</v>
      </c>
      <c r="F48" s="21">
        <f t="shared" si="1"/>
        <v>802.5</v>
      </c>
      <c r="G48" s="25" t="s">
        <v>107</v>
      </c>
      <c r="H48" s="5"/>
      <c r="I48" s="6"/>
      <c r="J48" s="5"/>
      <c r="K48" s="6"/>
    </row>
    <row r="49" spans="1:11" ht="15.75">
      <c r="A49" s="10" t="s">
        <v>125</v>
      </c>
      <c r="B49" s="9" t="s">
        <v>50</v>
      </c>
      <c r="C49" s="14" t="s">
        <v>126</v>
      </c>
      <c r="D49" s="19">
        <v>108</v>
      </c>
      <c r="E49" s="20">
        <f t="shared" si="2"/>
        <v>200.016</v>
      </c>
      <c r="F49" s="21">
        <f t="shared" si="1"/>
        <v>810</v>
      </c>
      <c r="G49" s="25" t="s">
        <v>107</v>
      </c>
      <c r="H49" s="5"/>
      <c r="I49" s="6"/>
      <c r="J49" s="5"/>
      <c r="K49" s="6"/>
    </row>
    <row r="50" spans="1:11" ht="15.75">
      <c r="A50" s="10" t="s">
        <v>74</v>
      </c>
      <c r="B50" s="9" t="s">
        <v>50</v>
      </c>
      <c r="C50" s="13" t="s">
        <v>99</v>
      </c>
      <c r="D50" s="19">
        <f>45+75</f>
        <v>120</v>
      </c>
      <c r="E50" s="20">
        <f t="shared" si="2"/>
        <v>222.24</v>
      </c>
      <c r="F50" s="21">
        <f t="shared" si="1"/>
        <v>900</v>
      </c>
      <c r="G50" s="25" t="s">
        <v>107</v>
      </c>
      <c r="H50" s="5"/>
      <c r="I50" s="6"/>
      <c r="J50" s="5"/>
      <c r="K50" s="6"/>
    </row>
    <row r="51" spans="1:11" ht="15.75">
      <c r="A51" s="10" t="s">
        <v>127</v>
      </c>
      <c r="B51" s="9" t="s">
        <v>50</v>
      </c>
      <c r="C51" s="14" t="s">
        <v>128</v>
      </c>
      <c r="D51" s="19">
        <v>137</v>
      </c>
      <c r="E51" s="20">
        <f t="shared" si="2"/>
        <v>253.724</v>
      </c>
      <c r="F51" s="21">
        <f t="shared" si="1"/>
        <v>1027.5</v>
      </c>
      <c r="G51" s="25" t="s">
        <v>107</v>
      </c>
      <c r="H51" s="5"/>
      <c r="I51" s="6"/>
      <c r="J51" s="5"/>
      <c r="K51" s="6"/>
    </row>
    <row r="52" spans="1:11" ht="15.75">
      <c r="A52" s="10" t="s">
        <v>131</v>
      </c>
      <c r="B52" s="9" t="s">
        <v>50</v>
      </c>
      <c r="C52" s="13" t="s">
        <v>132</v>
      </c>
      <c r="D52" s="19">
        <v>141</v>
      </c>
      <c r="E52" s="20">
        <f t="shared" si="2"/>
        <v>261.132</v>
      </c>
      <c r="F52" s="21">
        <f t="shared" si="1"/>
        <v>1057.5</v>
      </c>
      <c r="G52" s="25" t="s">
        <v>107</v>
      </c>
      <c r="H52" s="5"/>
      <c r="I52" s="6"/>
      <c r="J52" s="5"/>
      <c r="K52" s="6"/>
    </row>
    <row r="53" spans="1:11" ht="15.75">
      <c r="A53" s="10" t="s">
        <v>54</v>
      </c>
      <c r="B53" s="9" t="s">
        <v>50</v>
      </c>
      <c r="C53" s="13" t="s">
        <v>65</v>
      </c>
      <c r="D53" s="19">
        <v>146</v>
      </c>
      <c r="E53" s="20">
        <f t="shared" si="2"/>
        <v>270.392</v>
      </c>
      <c r="F53" s="21">
        <f t="shared" si="1"/>
        <v>1095</v>
      </c>
      <c r="G53" s="25" t="s">
        <v>107</v>
      </c>
      <c r="H53" s="5"/>
      <c r="I53" s="6"/>
      <c r="J53" s="5"/>
      <c r="K53" s="6"/>
    </row>
    <row r="54" spans="1:11" ht="15.75">
      <c r="A54" s="10" t="s">
        <v>158</v>
      </c>
      <c r="B54" s="9" t="s">
        <v>50</v>
      </c>
      <c r="C54" s="27" t="s">
        <v>106</v>
      </c>
      <c r="D54" s="19">
        <f>96+75</f>
        <v>171</v>
      </c>
      <c r="E54" s="20">
        <f t="shared" si="2"/>
        <v>316.692</v>
      </c>
      <c r="F54" s="21">
        <f t="shared" si="1"/>
        <v>1282.5</v>
      </c>
      <c r="G54" s="25" t="s">
        <v>107</v>
      </c>
      <c r="H54" s="5"/>
      <c r="I54" s="6"/>
      <c r="J54" s="5"/>
      <c r="K54" s="6"/>
    </row>
    <row r="55" spans="1:11" ht="15.75">
      <c r="A55" s="10" t="s">
        <v>55</v>
      </c>
      <c r="B55" s="9" t="s">
        <v>50</v>
      </c>
      <c r="C55" s="13" t="s">
        <v>66</v>
      </c>
      <c r="D55" s="19">
        <v>220</v>
      </c>
      <c r="E55" s="20">
        <f t="shared" si="2"/>
        <v>407.44</v>
      </c>
      <c r="F55" s="21">
        <f t="shared" si="1"/>
        <v>1650</v>
      </c>
      <c r="G55" s="25" t="s">
        <v>107</v>
      </c>
      <c r="H55" s="5"/>
      <c r="I55" s="6"/>
      <c r="J55" s="5"/>
      <c r="K55" s="6"/>
    </row>
    <row r="56" spans="1:11" ht="15.75">
      <c r="A56" s="10" t="s">
        <v>77</v>
      </c>
      <c r="B56" s="9" t="s">
        <v>50</v>
      </c>
      <c r="C56" s="13" t="s">
        <v>93</v>
      </c>
      <c r="D56" s="19">
        <f>204+75</f>
        <v>279</v>
      </c>
      <c r="E56" s="20">
        <f t="shared" si="2"/>
        <v>516.708</v>
      </c>
      <c r="F56" s="21">
        <f t="shared" si="1"/>
        <v>2092.5</v>
      </c>
      <c r="G56" s="25" t="s">
        <v>107</v>
      </c>
      <c r="H56" s="5"/>
      <c r="I56" s="6"/>
      <c r="J56" s="5"/>
      <c r="K56" s="6"/>
    </row>
    <row r="57" spans="1:11" ht="15.75">
      <c r="A57" s="10" t="s">
        <v>75</v>
      </c>
      <c r="B57" s="9" t="s">
        <v>50</v>
      </c>
      <c r="C57" s="13" t="s">
        <v>94</v>
      </c>
      <c r="D57" s="19">
        <f>207+75</f>
        <v>282</v>
      </c>
      <c r="E57" s="20">
        <f t="shared" si="2"/>
        <v>522.264</v>
      </c>
      <c r="F57" s="21">
        <f t="shared" si="1"/>
        <v>2115</v>
      </c>
      <c r="G57" s="25" t="s">
        <v>107</v>
      </c>
      <c r="H57" s="5"/>
      <c r="I57" s="6"/>
      <c r="J57" s="5"/>
      <c r="K57" s="6"/>
    </row>
    <row r="58" spans="1:11" ht="15.75">
      <c r="A58" s="10" t="s">
        <v>56</v>
      </c>
      <c r="B58" s="9" t="s">
        <v>50</v>
      </c>
      <c r="C58" s="13" t="s">
        <v>67</v>
      </c>
      <c r="D58" s="19">
        <v>350</v>
      </c>
      <c r="E58" s="20">
        <f t="shared" si="2"/>
        <v>648.2</v>
      </c>
      <c r="F58" s="21">
        <f t="shared" si="1"/>
        <v>2625</v>
      </c>
      <c r="G58" s="25" t="s">
        <v>107</v>
      </c>
      <c r="H58" s="5"/>
      <c r="I58" s="6"/>
      <c r="J58" s="5"/>
      <c r="K58" s="6"/>
    </row>
    <row r="59" spans="1:11" ht="15.75">
      <c r="A59" s="10" t="s">
        <v>57</v>
      </c>
      <c r="B59" s="9" t="s">
        <v>50</v>
      </c>
      <c r="C59" s="13" t="s">
        <v>68</v>
      </c>
      <c r="D59" s="19">
        <v>380</v>
      </c>
      <c r="E59" s="20">
        <f t="shared" si="2"/>
        <v>703.76</v>
      </c>
      <c r="F59" s="21">
        <f t="shared" si="1"/>
        <v>2850</v>
      </c>
      <c r="G59" s="25" t="s">
        <v>107</v>
      </c>
      <c r="H59" s="5"/>
      <c r="I59" s="6"/>
      <c r="J59" s="5"/>
      <c r="K59" s="6"/>
    </row>
    <row r="60" spans="1:11" ht="15.75">
      <c r="A60" s="10" t="s">
        <v>58</v>
      </c>
      <c r="B60" s="9" t="s">
        <v>50</v>
      </c>
      <c r="C60" s="13" t="s">
        <v>69</v>
      </c>
      <c r="D60" s="19">
        <v>389</v>
      </c>
      <c r="E60" s="20">
        <f t="shared" si="2"/>
        <v>720.428</v>
      </c>
      <c r="F60" s="21">
        <f t="shared" si="1"/>
        <v>2917.5</v>
      </c>
      <c r="G60" s="25" t="s">
        <v>107</v>
      </c>
      <c r="H60" s="5"/>
      <c r="I60" s="6"/>
      <c r="J60" s="5"/>
      <c r="K60" s="6"/>
    </row>
    <row r="61" spans="1:11" ht="15.75">
      <c r="A61" s="10" t="s">
        <v>104</v>
      </c>
      <c r="B61" s="9" t="s">
        <v>50</v>
      </c>
      <c r="C61" s="13" t="s">
        <v>105</v>
      </c>
      <c r="D61" s="19">
        <f>367+75</f>
        <v>442</v>
      </c>
      <c r="E61" s="20">
        <f t="shared" si="2"/>
        <v>818.584</v>
      </c>
      <c r="F61" s="21">
        <f t="shared" si="1"/>
        <v>3315</v>
      </c>
      <c r="G61" s="25" t="s">
        <v>107</v>
      </c>
      <c r="H61" s="5"/>
      <c r="I61" s="6"/>
      <c r="J61" s="5"/>
      <c r="K61" s="6"/>
    </row>
    <row r="62" spans="1:11" ht="15.75">
      <c r="A62" s="10" t="s">
        <v>59</v>
      </c>
      <c r="B62" s="9" t="s">
        <v>50</v>
      </c>
      <c r="C62" s="14" t="s">
        <v>121</v>
      </c>
      <c r="D62" s="19">
        <v>512</v>
      </c>
      <c r="E62" s="20">
        <f t="shared" si="2"/>
        <v>948.224</v>
      </c>
      <c r="F62" s="21">
        <f t="shared" si="1"/>
        <v>3840</v>
      </c>
      <c r="G62" s="25" t="s">
        <v>107</v>
      </c>
      <c r="H62" s="5"/>
      <c r="I62" s="6"/>
      <c r="J62" s="5"/>
      <c r="K62" s="6"/>
    </row>
    <row r="63" spans="1:11" ht="15.75">
      <c r="A63" s="10" t="s">
        <v>60</v>
      </c>
      <c r="B63" s="9" t="s">
        <v>50</v>
      </c>
      <c r="C63" s="13" t="s">
        <v>70</v>
      </c>
      <c r="D63" s="19">
        <v>569</v>
      </c>
      <c r="E63" s="20">
        <f t="shared" si="2"/>
        <v>1053.788</v>
      </c>
      <c r="F63" s="21">
        <f t="shared" si="1"/>
        <v>4267.5</v>
      </c>
      <c r="G63" s="25" t="s">
        <v>107</v>
      </c>
      <c r="H63" s="5"/>
      <c r="I63" s="6"/>
      <c r="J63" s="5"/>
      <c r="K63" s="6"/>
    </row>
    <row r="64" spans="1:11" ht="15.75">
      <c r="A64" s="10" t="s">
        <v>103</v>
      </c>
      <c r="B64" s="9" t="s">
        <v>50</v>
      </c>
      <c r="C64" s="14" t="s">
        <v>130</v>
      </c>
      <c r="D64" s="19">
        <v>623</v>
      </c>
      <c r="E64" s="20">
        <f t="shared" si="2"/>
        <v>1153.796</v>
      </c>
      <c r="F64" s="21">
        <f t="shared" si="1"/>
        <v>4672.5</v>
      </c>
      <c r="G64" s="25" t="s">
        <v>107</v>
      </c>
      <c r="H64" s="5"/>
      <c r="I64" s="6"/>
      <c r="J64" s="5"/>
      <c r="K64" s="6"/>
    </row>
    <row r="65" spans="1:11" ht="15.75">
      <c r="A65" s="10" t="s">
        <v>100</v>
      </c>
      <c r="B65" s="9" t="s">
        <v>50</v>
      </c>
      <c r="C65" s="13" t="s">
        <v>101</v>
      </c>
      <c r="D65" s="19">
        <f>574+75</f>
        <v>649</v>
      </c>
      <c r="E65" s="20">
        <f t="shared" si="2"/>
        <v>1201.948</v>
      </c>
      <c r="F65" s="21">
        <f t="shared" si="1"/>
        <v>4867.5</v>
      </c>
      <c r="G65" s="25" t="s">
        <v>107</v>
      </c>
      <c r="H65" s="5"/>
      <c r="I65" s="6"/>
      <c r="J65" s="5"/>
      <c r="K65" s="6"/>
    </row>
    <row r="66" spans="1:11" ht="15.75">
      <c r="A66" s="10" t="s">
        <v>102</v>
      </c>
      <c r="B66" s="9" t="s">
        <v>50</v>
      </c>
      <c r="C66" s="14" t="s">
        <v>129</v>
      </c>
      <c r="D66" s="19">
        <v>709</v>
      </c>
      <c r="E66" s="20">
        <f t="shared" si="2"/>
        <v>1313.068</v>
      </c>
      <c r="F66" s="21">
        <f t="shared" si="1"/>
        <v>5317.5</v>
      </c>
      <c r="G66" s="25" t="s">
        <v>107</v>
      </c>
      <c r="H66" s="5"/>
      <c r="I66" s="6"/>
      <c r="J66" s="5"/>
      <c r="K66" s="6"/>
    </row>
    <row r="67" spans="1:11" ht="15.75">
      <c r="A67" s="10" t="s">
        <v>80</v>
      </c>
      <c r="B67" s="9" t="s">
        <v>50</v>
      </c>
      <c r="C67" s="13" t="s">
        <v>90</v>
      </c>
      <c r="D67" s="19">
        <f>670+75</f>
        <v>745</v>
      </c>
      <c r="E67" s="20">
        <f t="shared" si="2"/>
        <v>1379.74</v>
      </c>
      <c r="F67" s="21">
        <f t="shared" si="1"/>
        <v>5587.5</v>
      </c>
      <c r="G67" s="25" t="s">
        <v>107</v>
      </c>
      <c r="H67" s="5"/>
      <c r="I67" s="6"/>
      <c r="J67" s="5"/>
      <c r="K67" s="6"/>
    </row>
    <row r="68" spans="1:11" ht="15.75">
      <c r="A68" s="10" t="s">
        <v>79</v>
      </c>
      <c r="B68" s="9" t="s">
        <v>50</v>
      </c>
      <c r="C68" s="13" t="s">
        <v>91</v>
      </c>
      <c r="D68" s="19">
        <f>680+75</f>
        <v>755</v>
      </c>
      <c r="E68" s="20">
        <f t="shared" si="2"/>
        <v>1398.26</v>
      </c>
      <c r="F68" s="21">
        <f t="shared" si="1"/>
        <v>5662.5</v>
      </c>
      <c r="G68" s="25" t="s">
        <v>107</v>
      </c>
      <c r="H68" s="5"/>
      <c r="I68" s="6"/>
      <c r="J68" s="5"/>
      <c r="K68" s="6"/>
    </row>
    <row r="69" spans="1:11" ht="15.75">
      <c r="A69" s="10" t="s">
        <v>61</v>
      </c>
      <c r="B69" s="9" t="s">
        <v>50</v>
      </c>
      <c r="C69" s="13" t="s">
        <v>71</v>
      </c>
      <c r="D69" s="19">
        <v>755</v>
      </c>
      <c r="E69" s="20">
        <f t="shared" si="2"/>
        <v>1398.26</v>
      </c>
      <c r="F69" s="21">
        <f t="shared" si="1"/>
        <v>5662.5</v>
      </c>
      <c r="G69" s="25" t="s">
        <v>107</v>
      </c>
      <c r="H69" s="5"/>
      <c r="I69" s="6"/>
      <c r="J69" s="5"/>
      <c r="K69" s="6"/>
    </row>
    <row r="70" spans="1:11" ht="15.75">
      <c r="A70" s="10" t="s">
        <v>78</v>
      </c>
      <c r="B70" s="9" t="s">
        <v>50</v>
      </c>
      <c r="C70" s="13" t="s">
        <v>92</v>
      </c>
      <c r="D70" s="19">
        <f>683+75</f>
        <v>758</v>
      </c>
      <c r="E70" s="20">
        <f aca="true" t="shared" si="3" ref="E70:E80">(D70*1852)/1000</f>
        <v>1403.816</v>
      </c>
      <c r="F70" s="21">
        <f t="shared" si="1"/>
        <v>5685</v>
      </c>
      <c r="G70" s="25" t="s">
        <v>107</v>
      </c>
      <c r="H70" s="5"/>
      <c r="I70" s="6"/>
      <c r="J70" s="5"/>
      <c r="K70" s="6"/>
    </row>
    <row r="71" spans="1:11" ht="15.75">
      <c r="A71" s="10" t="s">
        <v>76</v>
      </c>
      <c r="B71" s="9" t="s">
        <v>50</v>
      </c>
      <c r="C71" s="13" t="s">
        <v>95</v>
      </c>
      <c r="D71" s="19">
        <f>715+75</f>
        <v>790</v>
      </c>
      <c r="E71" s="20">
        <f t="shared" si="3"/>
        <v>1463.08</v>
      </c>
      <c r="F71" s="21">
        <f aca="true" t="shared" si="4" ref="F71:F79">(D71*60/8)</f>
        <v>5925</v>
      </c>
      <c r="G71" s="25" t="s">
        <v>107</v>
      </c>
      <c r="H71" s="5"/>
      <c r="I71" s="6"/>
      <c r="J71" s="5"/>
      <c r="K71" s="6"/>
    </row>
    <row r="72" spans="1:11" ht="15.75">
      <c r="A72" s="10" t="s">
        <v>62</v>
      </c>
      <c r="B72" s="9" t="s">
        <v>50</v>
      </c>
      <c r="C72" s="13" t="s">
        <v>72</v>
      </c>
      <c r="D72" s="19">
        <v>916</v>
      </c>
      <c r="E72" s="20">
        <f t="shared" si="3"/>
        <v>1696.432</v>
      </c>
      <c r="F72" s="21">
        <f t="shared" si="4"/>
        <v>6870</v>
      </c>
      <c r="G72" s="25" t="s">
        <v>107</v>
      </c>
      <c r="H72" s="5"/>
      <c r="I72" s="6"/>
      <c r="J72" s="5"/>
      <c r="K72" s="6"/>
    </row>
    <row r="73" spans="1:11" ht="15.75">
      <c r="A73" s="10" t="s">
        <v>81</v>
      </c>
      <c r="B73" s="9" t="s">
        <v>50</v>
      </c>
      <c r="C73" s="13" t="s">
        <v>89</v>
      </c>
      <c r="D73" s="19">
        <f>897+75</f>
        <v>972</v>
      </c>
      <c r="E73" s="20">
        <f t="shared" si="3"/>
        <v>1800.144</v>
      </c>
      <c r="F73" s="21">
        <f t="shared" si="4"/>
        <v>7290</v>
      </c>
      <c r="G73" s="25" t="s">
        <v>107</v>
      </c>
      <c r="H73" s="5"/>
      <c r="I73" s="6"/>
      <c r="J73" s="5"/>
      <c r="K73" s="6"/>
    </row>
    <row r="74" spans="1:11" ht="15.75">
      <c r="A74" s="10" t="s">
        <v>63</v>
      </c>
      <c r="B74" s="9" t="s">
        <v>50</v>
      </c>
      <c r="C74" s="14" t="s">
        <v>122</v>
      </c>
      <c r="D74" s="19">
        <v>1062</v>
      </c>
      <c r="E74" s="20">
        <f t="shared" si="3"/>
        <v>1966.824</v>
      </c>
      <c r="F74" s="21">
        <f t="shared" si="4"/>
        <v>7965</v>
      </c>
      <c r="G74" s="25" t="s">
        <v>107</v>
      </c>
      <c r="H74" s="5"/>
      <c r="I74" s="6"/>
      <c r="J74" s="5"/>
      <c r="K74" s="6"/>
    </row>
    <row r="75" spans="1:11" ht="15.75">
      <c r="A75" s="10" t="s">
        <v>82</v>
      </c>
      <c r="B75" s="9" t="s">
        <v>50</v>
      </c>
      <c r="C75" s="13" t="s">
        <v>88</v>
      </c>
      <c r="D75" s="19">
        <f>1011+75</f>
        <v>1086</v>
      </c>
      <c r="E75" s="20">
        <f t="shared" si="3"/>
        <v>2011.272</v>
      </c>
      <c r="F75" s="21">
        <f t="shared" si="4"/>
        <v>8145</v>
      </c>
      <c r="G75" s="25" t="s">
        <v>107</v>
      </c>
      <c r="H75" s="5"/>
      <c r="I75" s="6"/>
      <c r="J75" s="5"/>
      <c r="K75" s="6"/>
    </row>
    <row r="76" spans="1:11" ht="15.75">
      <c r="A76" s="10" t="s">
        <v>83</v>
      </c>
      <c r="B76" s="9" t="s">
        <v>50</v>
      </c>
      <c r="C76" s="13" t="s">
        <v>87</v>
      </c>
      <c r="D76" s="19">
        <f>1158+75</f>
        <v>1233</v>
      </c>
      <c r="E76" s="20">
        <f t="shared" si="3"/>
        <v>2283.516</v>
      </c>
      <c r="F76" s="21">
        <f t="shared" si="4"/>
        <v>9247.5</v>
      </c>
      <c r="G76" s="25" t="s">
        <v>107</v>
      </c>
      <c r="H76" s="5"/>
      <c r="I76" s="6"/>
      <c r="J76" s="5"/>
      <c r="K76" s="6"/>
    </row>
    <row r="77" spans="1:11" ht="15.75">
      <c r="A77" s="10" t="s">
        <v>85</v>
      </c>
      <c r="B77" s="9" t="s">
        <v>50</v>
      </c>
      <c r="C77" s="13" t="s">
        <v>97</v>
      </c>
      <c r="D77" s="19">
        <f>1259+75</f>
        <v>1334</v>
      </c>
      <c r="E77" s="20">
        <f t="shared" si="3"/>
        <v>2470.568</v>
      </c>
      <c r="F77" s="21">
        <f t="shared" si="4"/>
        <v>10005</v>
      </c>
      <c r="G77" s="25" t="s">
        <v>107</v>
      </c>
      <c r="H77" s="5"/>
      <c r="I77" s="6"/>
      <c r="J77" s="5"/>
      <c r="K77" s="6"/>
    </row>
    <row r="78" spans="1:11" ht="15.75">
      <c r="A78" s="10" t="s">
        <v>84</v>
      </c>
      <c r="B78" s="9" t="s">
        <v>50</v>
      </c>
      <c r="C78" s="13" t="s">
        <v>98</v>
      </c>
      <c r="D78" s="19">
        <f>1305+75</f>
        <v>1380</v>
      </c>
      <c r="E78" s="20">
        <f t="shared" si="3"/>
        <v>2555.76</v>
      </c>
      <c r="F78" s="21">
        <f t="shared" si="4"/>
        <v>10350</v>
      </c>
      <c r="G78" s="25" t="s">
        <v>107</v>
      </c>
      <c r="H78" s="5"/>
      <c r="I78" s="6"/>
      <c r="J78" s="5"/>
      <c r="K78" s="6"/>
    </row>
    <row r="79" spans="1:11" ht="15.75">
      <c r="A79" s="15" t="s">
        <v>86</v>
      </c>
      <c r="B79" s="16" t="s">
        <v>50</v>
      </c>
      <c r="C79" s="17" t="s">
        <v>96</v>
      </c>
      <c r="D79" s="23">
        <f>1625+75</f>
        <v>1700</v>
      </c>
      <c r="E79" s="24">
        <f t="shared" si="3"/>
        <v>3148.4</v>
      </c>
      <c r="F79" s="21">
        <f t="shared" si="4"/>
        <v>12750</v>
      </c>
      <c r="G79" s="26" t="s">
        <v>107</v>
      </c>
      <c r="H79" s="5"/>
      <c r="I79" s="6"/>
      <c r="J79" s="5"/>
      <c r="K79" s="6"/>
    </row>
    <row r="80" spans="1:11" ht="15.75">
      <c r="A80" s="10"/>
      <c r="B80" s="9"/>
      <c r="C80" s="13"/>
      <c r="D80" s="19"/>
      <c r="E80" s="20">
        <f t="shared" si="3"/>
        <v>0</v>
      </c>
      <c r="F80" s="22">
        <f>(D80*60/20)</f>
        <v>0</v>
      </c>
      <c r="G80" s="25" t="s">
        <v>107</v>
      </c>
      <c r="H80" s="7">
        <f>F80/60</f>
        <v>0</v>
      </c>
      <c r="I80" s="1" t="s">
        <v>107</v>
      </c>
      <c r="J80" s="7">
        <f>H80/24</f>
        <v>0</v>
      </c>
      <c r="K80" s="1" t="s">
        <v>108</v>
      </c>
    </row>
  </sheetData>
  <sheetProtection password="DE70" sheet="1"/>
  <mergeCells count="4">
    <mergeCell ref="F5:G5"/>
    <mergeCell ref="A1:G1"/>
    <mergeCell ref="H5:I5"/>
    <mergeCell ref="J5:K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Bradesco Seguros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Bradesco Seguros e Previdencia SA</dc:creator>
  <cp:keywords/>
  <dc:description/>
  <cp:lastModifiedBy>Navas</cp:lastModifiedBy>
  <cp:lastPrinted>2012-10-25T16:55:37Z</cp:lastPrinted>
  <dcterms:created xsi:type="dcterms:W3CDTF">2012-10-25T13:55:34Z</dcterms:created>
  <dcterms:modified xsi:type="dcterms:W3CDTF">2016-03-15T23:17:32Z</dcterms:modified>
  <cp:category/>
  <cp:version/>
  <cp:contentType/>
  <cp:contentStatus/>
</cp:coreProperties>
</file>